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45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<sst xmlns="http://schemas.openxmlformats.org/spreadsheetml/2006/main" count="43" uniqueCount="37">
  <si>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Projectile mass A1</t>
  </si>
  <si>
    <t>Projectile Z1</t>
  </si>
  <si>
    <t>Target mass A2</t>
  </si>
  <si>
    <t>Target Z2</t>
  </si>
  <si>
    <t>Beam energy  (MeV)</t>
  </si>
  <si>
    <t>Theta-1</t>
  </si>
  <si>
    <t>Theta-gamma</t>
  </si>
  <si>
    <t>Phi-gamma</t>
  </si>
  <si>
    <t>velocity-CM</t>
  </si>
  <si>
    <t>Theta-CM</t>
  </si>
  <si>
    <t>Segment-1</t>
  </si>
  <si>
    <t>c-phi g-1</t>
  </si>
  <si>
    <t>cos-th g2</t>
  </si>
  <si>
    <t>Energy Eg0 (keV)</t>
  </si>
  <si>
    <t>Eg (keV)</t>
  </si>
  <si>
    <t>Segment-2</t>
  </si>
  <si>
    <t>Segment-3</t>
  </si>
  <si>
    <t>Segment-4</t>
  </si>
  <si>
    <t>Segment-5</t>
  </si>
  <si>
    <t>Segment-6</t>
  </si>
  <si>
    <t>Segment-7</t>
  </si>
  <si>
    <t>Segment-8</t>
  </si>
  <si>
    <t>Segment-9</t>
  </si>
  <si>
    <t>Segment-10</t>
  </si>
  <si>
    <t>Segment-11</t>
  </si>
  <si>
    <t>Segment-12</t>
  </si>
  <si>
    <t>Segment-13</t>
  </si>
  <si>
    <t>Segment-14</t>
  </si>
  <si>
    <t>Segment-15</t>
  </si>
  <si>
    <t>Segment-16</t>
  </si>
  <si>
    <t>Segment-17</t>
  </si>
  <si>
    <t>Segment-18</t>
  </si>
  <si>
    <t>Segment-19</t>
  </si>
  <si>
    <t>Segment-20</t>
  </si>
  <si>
    <t>angle</t>
  </si>
  <si>
    <t>Doppler shift projectile measured, projectile excited</t>
  </si>
  <si>
    <t>velocity-1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</si>
</sst>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23.7109375" style="0" customWidth="1"/>
    <col min="2" max="3" width="9.140625" style="0" customWidth="1"/>
    <col min="4" max="4" width="9.28125" style="0" customWidth="1"/>
    <col min="5" max="5" width="8.140625" style="0" customWidth="1"/>
    <col min="6" max="6" width="9.00390625" style="0" customWidth="1"/>
    <col min="7" max="7" width="9.28125" style="0" customWidth="1"/>
    <col min="8" max="8" width="8.7109375" style="0" customWidth="1"/>
    <col min="9" max="9" width="8.57421875" style="1" customWidth="1"/>
    <col min="10" max="10" width="8.7109375" style="1" customWidth="1"/>
    <col min="11" max="11" width="9.00390625" style="1" customWidth="1"/>
    <col min="12" max="16384" width="9.140625" style="0" customWidth="1"/>
  </cols>
  <sheetData>
    <row r="1" spans="1:7" ht="18.75">
      <c r="A1" s="2" t="s">
        <v>35</v>
      </c>
      <c r="G1" s="2"/>
    </row>
    <row r="3" spans="1:2" ht="15">
      <c r="A3" t="s">
        <v>0</v>
      </c>
      <c r="B3">
        <v>58</v>
      </c>
    </row>
    <row r="4" spans="1:2" ht="15">
      <c r="A4" t="s">
        <v>1</v>
      </c>
      <c r="B4">
        <v>28</v>
      </c>
    </row>
    <row r="5" spans="1:2" ht="15">
      <c r="A5" t="s">
        <v>2</v>
      </c>
      <c r="B5">
        <v>120</v>
      </c>
    </row>
    <row r="6" spans="1:2" ht="15">
      <c r="A6" t="s">
        <v>3</v>
      </c>
      <c r="B6">
        <v>52</v>
      </c>
    </row>
    <row r="7" spans="1:2" ht="15">
      <c r="A7" t="s">
        <v>4</v>
      </c>
      <c r="B7">
        <v>175</v>
      </c>
    </row>
    <row r="9" spans="1:10" ht="15">
      <c r="A9" t="s">
        <v>5</v>
      </c>
      <c r="B9">
        <v>30</v>
      </c>
      <c r="F9">
        <v>15</v>
      </c>
      <c r="J9">
        <v>45</v>
      </c>
    </row>
    <row r="10" spans="1:2" ht="15">
      <c r="A10" t="s">
        <v>6</v>
      </c>
      <c r="B10">
        <v>135</v>
      </c>
    </row>
    <row r="11" spans="1:2" ht="15">
      <c r="A11" t="s">
        <v>7</v>
      </c>
      <c r="B11">
        <v>130</v>
      </c>
    </row>
    <row r="13" spans="1:2" ht="15">
      <c r="A13" t="s">
        <v>8</v>
      </c>
      <c r="B13">
        <f>SQRT(B7/B3)*0.04634/(1+B5/B3)</f>
        <v>0.02622823391666073</v>
      </c>
    </row>
    <row r="14" spans="1:10" ht="15">
      <c r="A14" t="s">
        <v>9</v>
      </c>
      <c r="B14">
        <f>B9+DEGREES(ASIN(($B$3/$B$5)*SIN(RADIANS(B9))))</f>
        <v>43.98492927368361</v>
      </c>
      <c r="F14">
        <f>F9+DEGREES(ASIN(($B$3/$B$5)*SIN(RADIANS(F9))))</f>
        <v>22.186292288648865</v>
      </c>
      <c r="J14">
        <f>J9+DEGREES(ASIN(($B$3/$B$5)*SIN(RADIANS(J9))))</f>
        <v>64.9846437647529</v>
      </c>
    </row>
    <row r="16" spans="1:10" ht="15">
      <c r="A16" t="s">
        <v>36</v>
      </c>
      <c r="B16">
        <f>B13*SQRT(2*(B5/B3)*COS(RADIANS(B14))+(B5/B3)*(B5/B3)+1)</f>
        <v>0.07537116802937957</v>
      </c>
      <c r="F16">
        <f>B13*SQRT(2*(B5/B3)*COS(RADIANS(F14))+(B5/B3)*(B5/B3)+1)</f>
        <v>0.07917356750139107</v>
      </c>
      <c r="J16">
        <f>B13*SQRT(2*(B5/B3)*COS(RADIANS(J14))+(B5/B3)*(B5/B3)+1)</f>
        <v>0.06954384740663733</v>
      </c>
    </row>
    <row r="17" ht="15">
      <c r="J17"/>
    </row>
    <row r="19" spans="1:2" ht="15">
      <c r="A19" t="s">
        <v>13</v>
      </c>
      <c r="B19">
        <v>1454</v>
      </c>
    </row>
    <row r="20" spans="2:13" ht="15">
      <c r="B20" s="4" t="s">
        <v>34</v>
      </c>
      <c r="C20" s="4" t="s">
        <v>11</v>
      </c>
      <c r="D20" s="4" t="s">
        <v>12</v>
      </c>
      <c r="E20" s="5" t="s">
        <v>14</v>
      </c>
      <c r="G20" s="4" t="s">
        <v>11</v>
      </c>
      <c r="H20" s="4" t="s">
        <v>12</v>
      </c>
      <c r="I20" s="6" t="s">
        <v>14</v>
      </c>
      <c r="K20" s="7" t="s">
        <v>11</v>
      </c>
      <c r="L20" s="4" t="s">
        <v>12</v>
      </c>
      <c r="M20" s="6" t="s">
        <v>14</v>
      </c>
    </row>
    <row r="21" spans="1:13" ht="15">
      <c r="A21" t="s">
        <v>10</v>
      </c>
      <c r="B21">
        <v>81</v>
      </c>
      <c r="C21">
        <f>COS(RADIANS($B$11))*COS(RADIANS(B21))+SIN(RADIANS($B$11))*SIN(RADIANS(B21))</f>
        <v>0.6560590289905073</v>
      </c>
      <c r="D21">
        <f>COS(RADIANS($B$10))*COS(RADIANS($B$9))+SIN(RADIANS($B$10))*SIN(RADIANS($B$9))*C21</f>
        <v>-0.3804205415668698</v>
      </c>
      <c r="E21" s="3">
        <f>$B$19*SQRT(1-$B$16*$B$16)/(1-$B$16*D21)</f>
        <v>1409.451334436837</v>
      </c>
      <c r="G21">
        <f>COS(RADIANS($B$11))*COS(RADIANS(B21))+SIN(RADIANS($B$11))*SIN(RADIANS(B21))</f>
        <v>0.6560590289905073</v>
      </c>
      <c r="H21">
        <f>COS(RADIANS($B$10))*COS(RADIANS($B$9))+SIN(RADIANS($B$10))*SIN(RADIANS($B$9))*G21</f>
        <v>-0.3804205415668698</v>
      </c>
      <c r="I21" s="3">
        <f>$B$19*SQRT(1-$F$16*$F$16)/(1-$F$16*H21)</f>
        <v>1407.0561908431373</v>
      </c>
      <c r="K21">
        <f>COS(RADIANS($B$11))*COS(RADIANS(B21))+SIN(RADIANS($B$11))*SIN(RADIANS(B21))</f>
        <v>0.6560590289905073</v>
      </c>
      <c r="L21">
        <f>COS(RADIANS($B$10))*COS(RADIANS($B$9))+SIN(RADIANS($B$10))*SIN(RADIANS($B$9))*K21</f>
        <v>-0.3804205415668698</v>
      </c>
      <c r="M21" s="3">
        <f>$B$19*SQRT(1-$J$16*$J$16)/(1-$J$16*L21)</f>
        <v>1413.0950029269545</v>
      </c>
    </row>
    <row r="22" spans="1:13" ht="15">
      <c r="A22" t="s">
        <v>15</v>
      </c>
      <c r="B22">
        <v>63</v>
      </c>
      <c r="C22">
        <f>COS(RADIANS($B$11))*COS(RADIANS(B22))+SIN(RADIANS($B$11))*SIN(RADIANS(B22))</f>
        <v>0.3907311284892736</v>
      </c>
      <c r="D22">
        <f aca="true" t="shared" si="0" ref="D22:D40">COS(RADIANS($B$10))*COS(RADIANS($B$9))+SIN(RADIANS($B$10))*SIN(RADIANS($B$9))*C22</f>
        <v>-0.4742281204080757</v>
      </c>
      <c r="E22" s="3">
        <f aca="true" t="shared" si="1" ref="E22:E40">$B$19*SQRT(1-$B$16*$B$16)/(1-$B$16*D22)</f>
        <v>1399.8298695879002</v>
      </c>
      <c r="G22">
        <f>COS(RADIANS($B$11))*COS(RADIANS(B22))+SIN(RADIANS($B$11))*SIN(RADIANS(B22))</f>
        <v>0.3907311284892736</v>
      </c>
      <c r="H22">
        <f aca="true" t="shared" si="2" ref="H22:H40">COS(RADIANS($B$10))*COS(RADIANS($B$9))+SIN(RADIANS($B$10))*SIN(RADIANS($B$9))*G22</f>
        <v>-0.4742281204080757</v>
      </c>
      <c r="I22" s="3">
        <f aca="true" t="shared" si="3" ref="I22:I40">$B$19*SQRT(1-$F$16*$F$16)/(1-$F$16*H22)</f>
        <v>1396.9840431991695</v>
      </c>
      <c r="K22">
        <f aca="true" t="shared" si="4" ref="K22:K40">COS(RADIANS($B$11))*COS(RADIANS(B22))+SIN(RADIANS($B$11))*SIN(RADIANS(B22))</f>
        <v>0.3907311284892736</v>
      </c>
      <c r="L22">
        <f aca="true" t="shared" si="5" ref="L22:L40">COS(RADIANS($B$10))*COS(RADIANS($B$9))+SIN(RADIANS($B$10))*SIN(RADIANS($B$9))*K22</f>
        <v>-0.4742281204080757</v>
      </c>
      <c r="M22" s="3">
        <f aca="true" t="shared" si="6" ref="M22:M40">$B$19*SQRT(1-$J$16*$J$16)/(1-$J$16*L22)</f>
        <v>1404.170660284653</v>
      </c>
    </row>
    <row r="23" spans="1:13" ht="15">
      <c r="A23" t="s">
        <v>16</v>
      </c>
      <c r="B23">
        <v>45</v>
      </c>
      <c r="C23">
        <f aca="true" t="shared" si="7" ref="C23:C32">COS(RADIANS($B$11))*COS(RADIANS(B23))+SIN(RADIANS($B$11))*SIN(RADIANS(B23))</f>
        <v>0.08715574274765808</v>
      </c>
      <c r="D23">
        <f t="shared" si="0"/>
        <v>-0.5815582273376848</v>
      </c>
      <c r="E23" s="3">
        <f t="shared" si="1"/>
        <v>1388.9813330367258</v>
      </c>
      <c r="G23">
        <f aca="true" t="shared" si="8" ref="G23:G40">COS(RADIANS($B$11))*COS(RADIANS(B23))+SIN(RADIANS($B$11))*SIN(RADIANS(B23))</f>
        <v>0.08715574274765808</v>
      </c>
      <c r="H23">
        <f t="shared" si="2"/>
        <v>-0.5815582273376848</v>
      </c>
      <c r="I23" s="3">
        <f t="shared" si="3"/>
        <v>1385.6354180126332</v>
      </c>
      <c r="K23">
        <f t="shared" si="4"/>
        <v>0.08715574274765808</v>
      </c>
      <c r="L23">
        <f t="shared" si="5"/>
        <v>-0.5815582273376848</v>
      </c>
      <c r="M23" s="3">
        <f t="shared" si="6"/>
        <v>1394.097133514717</v>
      </c>
    </row>
    <row r="24" spans="1:13" ht="15">
      <c r="A24" t="s">
        <v>17</v>
      </c>
      <c r="B24">
        <v>27</v>
      </c>
      <c r="C24">
        <f t="shared" si="7"/>
        <v>-0.22495105434386503</v>
      </c>
      <c r="D24">
        <f t="shared" si="0"/>
        <v>-0.6919046436765998</v>
      </c>
      <c r="E24" s="3">
        <f t="shared" si="1"/>
        <v>1378.001837955786</v>
      </c>
      <c r="G24">
        <f t="shared" si="8"/>
        <v>-0.22495105434386503</v>
      </c>
      <c r="H24">
        <f t="shared" si="2"/>
        <v>-0.6919046436765998</v>
      </c>
      <c r="I24" s="3">
        <f t="shared" si="3"/>
        <v>1374.158499267466</v>
      </c>
      <c r="K24">
        <f t="shared" si="4"/>
        <v>-0.22495105434386503</v>
      </c>
      <c r="L24">
        <f t="shared" si="5"/>
        <v>-0.6919046436765998</v>
      </c>
      <c r="M24" s="3">
        <f t="shared" si="6"/>
        <v>1383.8900910499194</v>
      </c>
    </row>
    <row r="25" spans="1:13" ht="15">
      <c r="A25" t="s">
        <v>18</v>
      </c>
      <c r="B25">
        <v>9</v>
      </c>
      <c r="C25">
        <f t="shared" si="7"/>
        <v>-0.5150380749100543</v>
      </c>
      <c r="D25">
        <f t="shared" si="0"/>
        <v>-0.7944658933648767</v>
      </c>
      <c r="E25" s="3">
        <f t="shared" si="1"/>
        <v>1367.9514755523433</v>
      </c>
      <c r="G25">
        <f t="shared" si="8"/>
        <v>-0.5150380749100543</v>
      </c>
      <c r="H25">
        <f t="shared" si="2"/>
        <v>-0.7944658933648767</v>
      </c>
      <c r="I25" s="3">
        <f t="shared" si="3"/>
        <v>1363.660473025671</v>
      </c>
      <c r="K25">
        <f t="shared" si="4"/>
        <v>-0.5150380749100543</v>
      </c>
      <c r="L25">
        <f t="shared" si="5"/>
        <v>-0.7944658933648767</v>
      </c>
      <c r="M25" s="3">
        <f t="shared" si="6"/>
        <v>1374.5362891458267</v>
      </c>
    </row>
    <row r="26" spans="1:13" ht="15">
      <c r="A26" t="s">
        <v>19</v>
      </c>
      <c r="B26">
        <v>351</v>
      </c>
      <c r="C26">
        <f t="shared" si="7"/>
        <v>-0.7547095802227721</v>
      </c>
      <c r="D26">
        <f t="shared" si="0"/>
        <v>-0.8792025666967819</v>
      </c>
      <c r="E26" s="3">
        <f t="shared" si="1"/>
        <v>1359.75774698156</v>
      </c>
      <c r="G26">
        <f t="shared" si="8"/>
        <v>-0.7547095802227721</v>
      </c>
      <c r="H26">
        <f t="shared" si="2"/>
        <v>-0.8792025666967819</v>
      </c>
      <c r="I26" s="3">
        <f t="shared" si="3"/>
        <v>1355.1071951195906</v>
      </c>
      <c r="K26">
        <f t="shared" si="4"/>
        <v>-0.7547095802227721</v>
      </c>
      <c r="L26">
        <f t="shared" si="5"/>
        <v>-0.8792025666967819</v>
      </c>
      <c r="M26" s="3">
        <f t="shared" si="6"/>
        <v>1366.9029885059933</v>
      </c>
    </row>
    <row r="27" spans="1:13" ht="15">
      <c r="A27" t="s">
        <v>20</v>
      </c>
      <c r="B27">
        <v>333</v>
      </c>
      <c r="C27">
        <f t="shared" si="7"/>
        <v>-0.9205048534524405</v>
      </c>
      <c r="D27">
        <f t="shared" si="0"/>
        <v>-0.9378200476914693</v>
      </c>
      <c r="E27" s="3">
        <f t="shared" si="1"/>
        <v>1354.146848827904</v>
      </c>
      <c r="G27">
        <f t="shared" si="8"/>
        <v>-0.9205048534524405</v>
      </c>
      <c r="H27">
        <f t="shared" si="2"/>
        <v>-0.9378200476914693</v>
      </c>
      <c r="I27" s="3">
        <f t="shared" si="3"/>
        <v>1349.2528889890855</v>
      </c>
      <c r="K27">
        <f t="shared" si="4"/>
        <v>-0.9205048534524405</v>
      </c>
      <c r="L27">
        <f t="shared" si="5"/>
        <v>-0.9378200476914693</v>
      </c>
      <c r="M27" s="3">
        <f t="shared" si="6"/>
        <v>1361.6719923204425</v>
      </c>
    </row>
    <row r="28" spans="1:13" ht="15">
      <c r="A28" t="s">
        <v>21</v>
      </c>
      <c r="B28">
        <v>315</v>
      </c>
      <c r="C28">
        <f t="shared" si="7"/>
        <v>-0.9961946980917455</v>
      </c>
      <c r="D28">
        <f t="shared" si="0"/>
        <v>-0.9645804488971738</v>
      </c>
      <c r="E28" s="3">
        <f t="shared" si="1"/>
        <v>1351.6006945263944</v>
      </c>
      <c r="G28">
        <f t="shared" si="8"/>
        <v>-0.9961946980917455</v>
      </c>
      <c r="H28">
        <f t="shared" si="2"/>
        <v>-0.9645804488971738</v>
      </c>
      <c r="I28" s="3">
        <f t="shared" si="3"/>
        <v>1346.5970306963718</v>
      </c>
      <c r="K28">
        <f t="shared" si="4"/>
        <v>-0.9961946980917455</v>
      </c>
      <c r="L28">
        <f t="shared" si="5"/>
        <v>-0.9645804488971738</v>
      </c>
      <c r="M28" s="3">
        <f t="shared" si="6"/>
        <v>1359.2971947281192</v>
      </c>
    </row>
    <row r="29" spans="1:13" ht="15">
      <c r="A29" t="s">
        <v>22</v>
      </c>
      <c r="B29">
        <v>297</v>
      </c>
      <c r="C29">
        <f t="shared" si="7"/>
        <v>-0.9743700647852351</v>
      </c>
      <c r="D29">
        <f t="shared" si="0"/>
        <v>-0.9568642757932022</v>
      </c>
      <c r="E29" s="3">
        <f t="shared" si="1"/>
        <v>1352.3338772536506</v>
      </c>
      <c r="G29">
        <f t="shared" si="8"/>
        <v>-0.9743700647852351</v>
      </c>
      <c r="H29">
        <f t="shared" si="2"/>
        <v>-0.9568642757932022</v>
      </c>
      <c r="I29" s="3">
        <f t="shared" si="3"/>
        <v>1347.3617553646304</v>
      </c>
      <c r="K29">
        <f t="shared" si="4"/>
        <v>-0.9743700647852351</v>
      </c>
      <c r="L29">
        <f t="shared" si="5"/>
        <v>-0.9568642757932022</v>
      </c>
      <c r="M29" s="3">
        <f t="shared" si="6"/>
        <v>1359.981100564556</v>
      </c>
    </row>
    <row r="30" spans="1:13" ht="15">
      <c r="A30" t="s">
        <v>23</v>
      </c>
      <c r="B30">
        <v>279</v>
      </c>
      <c r="C30">
        <f t="shared" si="7"/>
        <v>-0.8571673007021122</v>
      </c>
      <c r="D30">
        <f t="shared" si="0"/>
        <v>-0.9154268411647104</v>
      </c>
      <c r="E30" s="3">
        <f t="shared" si="1"/>
        <v>1356.2848645442266</v>
      </c>
      <c r="G30">
        <f t="shared" si="8"/>
        <v>-0.8571673007021122</v>
      </c>
      <c r="H30">
        <f t="shared" si="2"/>
        <v>-0.9154268411647104</v>
      </c>
      <c r="I30" s="3">
        <f t="shared" si="3"/>
        <v>1351.4833858827883</v>
      </c>
      <c r="K30">
        <f t="shared" si="4"/>
        <v>-0.8571673007021122</v>
      </c>
      <c r="L30">
        <f t="shared" si="5"/>
        <v>-0.9154268411647104</v>
      </c>
      <c r="M30" s="3">
        <f t="shared" si="6"/>
        <v>1363.6656185343609</v>
      </c>
    </row>
    <row r="31" spans="1:13" ht="15">
      <c r="A31" t="s">
        <v>24</v>
      </c>
      <c r="B31">
        <v>261</v>
      </c>
      <c r="C31">
        <f t="shared" si="7"/>
        <v>-0.656059028990507</v>
      </c>
      <c r="D31">
        <f t="shared" si="0"/>
        <v>-0.8443243298247192</v>
      </c>
      <c r="E31" s="3">
        <f t="shared" si="1"/>
        <v>1363.1184302478441</v>
      </c>
      <c r="G31">
        <f t="shared" si="8"/>
        <v>-0.656059028990507</v>
      </c>
      <c r="H31">
        <f t="shared" si="2"/>
        <v>-0.8443243298247192</v>
      </c>
      <c r="I31" s="3">
        <f t="shared" si="3"/>
        <v>1358.6147604769621</v>
      </c>
      <c r="K31">
        <f t="shared" si="4"/>
        <v>-0.656059028990507</v>
      </c>
      <c r="L31">
        <f t="shared" si="5"/>
        <v>-0.8443243298247192</v>
      </c>
      <c r="M31" s="3">
        <f t="shared" si="6"/>
        <v>1370.0346211549447</v>
      </c>
    </row>
    <row r="32" spans="1:13" ht="15">
      <c r="A32" t="s">
        <v>25</v>
      </c>
      <c r="B32">
        <v>243</v>
      </c>
      <c r="C32">
        <f t="shared" si="7"/>
        <v>-0.39073112848927355</v>
      </c>
      <c r="D32">
        <f t="shared" si="0"/>
        <v>-0.7505167509835132</v>
      </c>
      <c r="E32" s="3">
        <f t="shared" si="1"/>
        <v>1372.2402101083815</v>
      </c>
      <c r="G32">
        <f t="shared" si="8"/>
        <v>-0.39073112848927355</v>
      </c>
      <c r="H32">
        <f t="shared" si="2"/>
        <v>-0.7505167509835132</v>
      </c>
      <c r="I32" s="3">
        <f t="shared" si="3"/>
        <v>1368.1393409683037</v>
      </c>
      <c r="K32">
        <f t="shared" si="4"/>
        <v>-0.39073112848927355</v>
      </c>
      <c r="L32">
        <f t="shared" si="5"/>
        <v>-0.7505167509835132</v>
      </c>
      <c r="M32" s="3">
        <f t="shared" si="6"/>
        <v>1378.529015817366</v>
      </c>
    </row>
    <row r="33" spans="1:13" ht="15">
      <c r="A33" t="s">
        <v>26</v>
      </c>
      <c r="B33">
        <v>225</v>
      </c>
      <c r="C33">
        <f aca="true" t="shared" si="9" ref="C33:C40">COS(RADIANS($B$11))*COS(RADIANS(B33))+SIN(RADIANS($B$11))*SIN(RADIANS(B33))</f>
        <v>-0.08715574274765803</v>
      </c>
      <c r="D33">
        <f t="shared" si="0"/>
        <v>-0.6431866440539041</v>
      </c>
      <c r="E33" s="3">
        <f t="shared" si="1"/>
        <v>1382.8278153178178</v>
      </c>
      <c r="G33">
        <f t="shared" si="8"/>
        <v>-0.08715574274765803</v>
      </c>
      <c r="H33">
        <f t="shared" si="2"/>
        <v>-0.6431866440539041</v>
      </c>
      <c r="I33" s="3">
        <f t="shared" si="3"/>
        <v>1379.202038877952</v>
      </c>
      <c r="K33">
        <f t="shared" si="4"/>
        <v>-0.08715574274765803</v>
      </c>
      <c r="L33">
        <f t="shared" si="5"/>
        <v>-0.6431866440539041</v>
      </c>
      <c r="M33" s="3">
        <f t="shared" si="6"/>
        <v>1388.3780185321673</v>
      </c>
    </row>
    <row r="34" spans="1:13" ht="15">
      <c r="A34" t="s">
        <v>27</v>
      </c>
      <c r="B34">
        <v>207</v>
      </c>
      <c r="C34">
        <f t="shared" si="9"/>
        <v>0.2249510543438651</v>
      </c>
      <c r="D34">
        <f t="shared" si="0"/>
        <v>-0.5328402277149892</v>
      </c>
      <c r="E34" s="3">
        <f t="shared" si="1"/>
        <v>1393.884657403044</v>
      </c>
      <c r="G34">
        <f t="shared" si="8"/>
        <v>0.2249510543438651</v>
      </c>
      <c r="H34">
        <f t="shared" si="2"/>
        <v>-0.5328402277149892</v>
      </c>
      <c r="I34" s="3">
        <f t="shared" si="3"/>
        <v>1390.7637135355842</v>
      </c>
      <c r="K34">
        <f t="shared" si="4"/>
        <v>0.2249510543438651</v>
      </c>
      <c r="L34">
        <f t="shared" si="5"/>
        <v>-0.5328402277149892</v>
      </c>
      <c r="M34" s="3">
        <f t="shared" si="6"/>
        <v>1398.6516165406815</v>
      </c>
    </row>
    <row r="35" spans="1:13" ht="15">
      <c r="A35" t="s">
        <v>28</v>
      </c>
      <c r="B35">
        <v>189</v>
      </c>
      <c r="C35">
        <f t="shared" si="9"/>
        <v>0.5150380749100544</v>
      </c>
      <c r="D35">
        <f t="shared" si="0"/>
        <v>-0.4302789780267122</v>
      </c>
      <c r="E35" s="3">
        <f t="shared" si="1"/>
        <v>1404.3211485035267</v>
      </c>
      <c r="G35">
        <f t="shared" si="8"/>
        <v>0.5150380749100544</v>
      </c>
      <c r="H35">
        <f t="shared" si="2"/>
        <v>-0.4302789780267122</v>
      </c>
      <c r="I35" s="3">
        <f t="shared" si="3"/>
        <v>1401.6848619090838</v>
      </c>
      <c r="K35">
        <f t="shared" si="4"/>
        <v>0.5150380749100544</v>
      </c>
      <c r="L35">
        <f t="shared" si="5"/>
        <v>-0.4302789780267122</v>
      </c>
      <c r="M35" s="3">
        <f t="shared" si="6"/>
        <v>1408.33766649925</v>
      </c>
    </row>
    <row r="36" spans="1:13" ht="15">
      <c r="A36" t="s">
        <v>29</v>
      </c>
      <c r="B36">
        <v>171</v>
      </c>
      <c r="C36">
        <f t="shared" si="9"/>
        <v>0.754709580222772</v>
      </c>
      <c r="D36">
        <f t="shared" si="0"/>
        <v>-0.3455423046948071</v>
      </c>
      <c r="E36" s="3">
        <f t="shared" si="1"/>
        <v>1413.0624708899722</v>
      </c>
      <c r="G36">
        <f t="shared" si="8"/>
        <v>0.754709580222772</v>
      </c>
      <c r="H36">
        <f t="shared" si="2"/>
        <v>-0.3455423046948071</v>
      </c>
      <c r="I36" s="3">
        <f t="shared" si="3"/>
        <v>1410.8382163088781</v>
      </c>
      <c r="K36">
        <f t="shared" si="4"/>
        <v>0.754709580222772</v>
      </c>
      <c r="L36">
        <f t="shared" si="5"/>
        <v>-0.3455423046948071</v>
      </c>
      <c r="M36" s="3">
        <f t="shared" si="6"/>
        <v>1416.442126700373</v>
      </c>
    </row>
    <row r="37" spans="1:13" ht="15">
      <c r="A37" t="s">
        <v>30</v>
      </c>
      <c r="B37">
        <v>153</v>
      </c>
      <c r="C37">
        <f t="shared" si="9"/>
        <v>0.9205048534524404</v>
      </c>
      <c r="D37">
        <f t="shared" si="0"/>
        <v>-0.2869248237001196</v>
      </c>
      <c r="E37" s="3">
        <f t="shared" si="1"/>
        <v>1419.1733245282935</v>
      </c>
      <c r="G37">
        <f t="shared" si="8"/>
        <v>0.9205048534524404</v>
      </c>
      <c r="H37">
        <f t="shared" si="2"/>
        <v>-0.2869248237001196</v>
      </c>
      <c r="I37" s="3">
        <f t="shared" si="3"/>
        <v>1417.2404152386912</v>
      </c>
      <c r="K37">
        <f t="shared" si="4"/>
        <v>0.9205048534524404</v>
      </c>
      <c r="L37">
        <f t="shared" si="5"/>
        <v>-0.2869248237001196</v>
      </c>
      <c r="M37" s="3">
        <f t="shared" si="6"/>
        <v>1422.1032703547194</v>
      </c>
    </row>
    <row r="38" spans="1:13" ht="15">
      <c r="A38" t="s">
        <v>31</v>
      </c>
      <c r="B38">
        <v>135</v>
      </c>
      <c r="C38">
        <f t="shared" si="9"/>
        <v>0.9961946980917455</v>
      </c>
      <c r="D38">
        <f t="shared" si="0"/>
        <v>-0.2601644224944152</v>
      </c>
      <c r="E38" s="3">
        <f t="shared" si="1"/>
        <v>1421.9806947508937</v>
      </c>
      <c r="G38">
        <f t="shared" si="8"/>
        <v>0.9961946980917455</v>
      </c>
      <c r="H38">
        <f t="shared" si="2"/>
        <v>-0.2601644224944152</v>
      </c>
      <c r="I38" s="3">
        <f t="shared" si="3"/>
        <v>1420.1825434094126</v>
      </c>
      <c r="K38">
        <f t="shared" si="4"/>
        <v>0.9961946980917455</v>
      </c>
      <c r="L38">
        <f t="shared" si="5"/>
        <v>-0.2601644224944152</v>
      </c>
      <c r="M38" s="3">
        <f t="shared" si="6"/>
        <v>1424.7028018772555</v>
      </c>
    </row>
    <row r="39" spans="1:13" ht="15">
      <c r="A39" t="s">
        <v>32</v>
      </c>
      <c r="B39">
        <v>117</v>
      </c>
      <c r="C39">
        <f t="shared" si="9"/>
        <v>0.9743700647852351</v>
      </c>
      <c r="D39">
        <f t="shared" si="0"/>
        <v>-0.2678805955983868</v>
      </c>
      <c r="E39" s="3">
        <f t="shared" si="1"/>
        <v>1421.1700704027674</v>
      </c>
      <c r="G39">
        <f t="shared" si="8"/>
        <v>0.9743700647852351</v>
      </c>
      <c r="H39">
        <f t="shared" si="2"/>
        <v>-0.2678805955983868</v>
      </c>
      <c r="I39" s="3">
        <f t="shared" si="3"/>
        <v>1419.3329489211</v>
      </c>
      <c r="K39">
        <f t="shared" si="4"/>
        <v>0.9743700647852351</v>
      </c>
      <c r="L39">
        <f t="shared" si="5"/>
        <v>-0.2678805955983868</v>
      </c>
      <c r="M39" s="3">
        <f t="shared" si="6"/>
        <v>1423.9522707181013</v>
      </c>
    </row>
    <row r="40" spans="1:13" ht="15">
      <c r="A40" t="s">
        <v>33</v>
      </c>
      <c r="B40">
        <v>99</v>
      </c>
      <c r="C40">
        <f t="shared" si="9"/>
        <v>0.8571673007021123</v>
      </c>
      <c r="D40">
        <f t="shared" si="0"/>
        <v>-0.3093180302268784</v>
      </c>
      <c r="E40" s="3">
        <f t="shared" si="1"/>
        <v>1416.8326113595515</v>
      </c>
      <c r="G40">
        <f t="shared" si="8"/>
        <v>0.8571673007021123</v>
      </c>
      <c r="H40">
        <f t="shared" si="2"/>
        <v>-0.3093180302268784</v>
      </c>
      <c r="I40" s="3">
        <f t="shared" si="3"/>
        <v>1414.7877832713818</v>
      </c>
      <c r="K40">
        <f t="shared" si="4"/>
        <v>0.8571673007021123</v>
      </c>
      <c r="L40">
        <f t="shared" si="5"/>
        <v>-0.3093180302268784</v>
      </c>
      <c r="M40" s="3">
        <f t="shared" si="6"/>
        <v>1419.935251692958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Cline</dc:creator>
  <cp:keywords/>
  <dc:description/>
  <cp:lastModifiedBy>Wolle</cp:lastModifiedBy>
  <cp:lastPrinted>2008-12-12T20:12:28Z</cp:lastPrinted>
  <dcterms:created xsi:type="dcterms:W3CDTF">2008-06-08T18:08:36Z</dcterms:created>
  <dcterms:modified xsi:type="dcterms:W3CDTF">2013-07-30T09:15:10Z</dcterms:modified>
  <cp:category/>
  <cp:version/>
  <cp:contentType/>
  <cp:contentStatus/>
</cp:coreProperties>
</file>